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יחידת החוזים וההתקשרויות\התקשרויות\מסמכים שונים להתקשרויות\מסמכי הגשה להתקשרויות\"/>
    </mc:Choice>
  </mc:AlternateContent>
  <bookViews>
    <workbookView xWindow="360" yWindow="120" windowWidth="12240" windowHeight="5970" activeTab="2"/>
  </bookViews>
  <sheets>
    <sheet name="כללי" sheetId="2" r:id="rId1"/>
    <sheet name="כח אדם" sheetId="4" r:id="rId2"/>
    <sheet name="תקציב מחקר" sheetId="5" r:id="rId3"/>
  </sheets>
  <calcPr calcId="162913"/>
</workbook>
</file>

<file path=xl/calcChain.xml><?xml version="1.0" encoding="utf-8"?>
<calcChain xmlns="http://schemas.openxmlformats.org/spreadsheetml/2006/main">
  <c r="D44" i="5" l="1"/>
  <c r="G44" i="5"/>
  <c r="G43" i="5" l="1"/>
  <c r="D41" i="5" s="1"/>
  <c r="D31" i="2"/>
  <c r="C31" i="2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3" i="4"/>
  <c r="F3" i="4"/>
  <c r="E37" i="2"/>
  <c r="G37" i="2"/>
  <c r="E38" i="2"/>
  <c r="G38" i="2"/>
  <c r="E39" i="2"/>
  <c r="G39" i="2"/>
  <c r="E36" i="2"/>
  <c r="G36" i="2"/>
  <c r="E35" i="2"/>
  <c r="G35" i="2"/>
  <c r="E34" i="2"/>
  <c r="G34" i="2"/>
  <c r="G40" i="2"/>
  <c r="F5" i="2"/>
  <c r="H5" i="2"/>
  <c r="D20" i="2"/>
  <c r="F20" i="2"/>
  <c r="D21" i="2"/>
  <c r="E21" i="2"/>
  <c r="D22" i="2"/>
  <c r="F22" i="2"/>
  <c r="D23" i="2"/>
  <c r="F23" i="2"/>
  <c r="D24" i="2"/>
  <c r="F24" i="2"/>
  <c r="D25" i="2"/>
  <c r="F25" i="2"/>
  <c r="D26" i="2"/>
  <c r="F26" i="2"/>
  <c r="D19" i="2"/>
  <c r="F19" i="2"/>
  <c r="F6" i="2"/>
  <c r="H6" i="2"/>
  <c r="F7" i="2"/>
  <c r="G7" i="2"/>
  <c r="F8" i="2"/>
  <c r="H8" i="2"/>
  <c r="F9" i="2"/>
  <c r="G9" i="2"/>
  <c r="F10" i="2"/>
  <c r="H10" i="2"/>
  <c r="F11" i="2"/>
  <c r="G11" i="2"/>
  <c r="F12" i="2"/>
  <c r="H12" i="2"/>
  <c r="F13" i="2"/>
  <c r="H13" i="2"/>
  <c r="G10" i="2"/>
  <c r="E26" i="2"/>
  <c r="G6" i="2"/>
  <c r="E40" i="2"/>
  <c r="F37" i="2"/>
  <c r="G13" i="2"/>
  <c r="F36" i="2"/>
  <c r="G5" i="2"/>
  <c r="G8" i="2"/>
  <c r="F34" i="2"/>
  <c r="F40" i="2"/>
  <c r="F38" i="2"/>
  <c r="F35" i="2"/>
  <c r="F39" i="2"/>
  <c r="E24" i="2"/>
  <c r="E22" i="2"/>
  <c r="E23" i="2"/>
  <c r="E19" i="2"/>
  <c r="F14" i="2"/>
  <c r="E25" i="2"/>
  <c r="E20" i="2"/>
  <c r="D27" i="2"/>
  <c r="H11" i="2"/>
  <c r="H9" i="2"/>
  <c r="H7" i="2"/>
  <c r="F21" i="2"/>
  <c r="G12" i="2"/>
  <c r="G14" i="2"/>
  <c r="H14" i="2"/>
  <c r="E27" i="2"/>
  <c r="F27" i="2"/>
  <c r="G37" i="5" l="1"/>
  <c r="G42" i="5"/>
  <c r="G35" i="5"/>
  <c r="G36" i="5"/>
</calcChain>
</file>

<file path=xl/sharedStrings.xml><?xml version="1.0" encoding="utf-8"?>
<sst xmlns="http://schemas.openxmlformats.org/spreadsheetml/2006/main" count="134" uniqueCount="86">
  <si>
    <t>כח אדם</t>
  </si>
  <si>
    <t>סקטור</t>
  </si>
  <si>
    <t>מס' עובדים</t>
  </si>
  <si>
    <t xml:space="preserve">היקף משרה </t>
  </si>
  <si>
    <t>חודשי העסקה</t>
  </si>
  <si>
    <t>עלות למשרה בש"ח</t>
  </si>
  <si>
    <t>רופא חוקר א</t>
  </si>
  <si>
    <t>רופא חוקר ב</t>
  </si>
  <si>
    <t>מתאם מחקר</t>
  </si>
  <si>
    <t>אחות</t>
  </si>
  <si>
    <t>עובד מעבדה</t>
  </si>
  <si>
    <t>מזכירה</t>
  </si>
  <si>
    <t>טכנאי</t>
  </si>
  <si>
    <t>אחר</t>
  </si>
  <si>
    <t>עובד מינהל</t>
  </si>
  <si>
    <t>בדיקות</t>
  </si>
  <si>
    <t>סוג הבדיקה</t>
  </si>
  <si>
    <t>מס' בדיקות</t>
  </si>
  <si>
    <t>בית מרקחת</t>
  </si>
  <si>
    <t>הדרישה</t>
  </si>
  <si>
    <t>מחיר</t>
  </si>
  <si>
    <t>אחסון והנפקה</t>
  </si>
  <si>
    <t>הכנה רגילה</t>
  </si>
  <si>
    <t>הכנה לחולה אונקולוגי</t>
  </si>
  <si>
    <t>הקפצת רוקח 16:00-22:00</t>
  </si>
  <si>
    <t>הקפצת רוקח 22:00-8:00</t>
  </si>
  <si>
    <t>ימי ו' וערבי חג 08:00-14:00</t>
  </si>
  <si>
    <t>יום ו' 14:00 עד יום א' 08:00</t>
  </si>
  <si>
    <t>מס' חולים</t>
  </si>
  <si>
    <t>מס' פעמים</t>
  </si>
  <si>
    <t>$</t>
  </si>
  <si>
    <t>TOTAL</t>
  </si>
  <si>
    <t>€</t>
  </si>
  <si>
    <t>סה"כ ₪</t>
  </si>
  <si>
    <t>הוצאות משרדיות</t>
  </si>
  <si>
    <t>₪</t>
  </si>
  <si>
    <t>מספר חודשי המחקר</t>
  </si>
  <si>
    <t>שכר חודשי ל100%</t>
  </si>
  <si>
    <t>אחוז המשרה</t>
  </si>
  <si>
    <t>הסכום הרצוי ₪</t>
  </si>
  <si>
    <t>שכר חודשי ₪</t>
  </si>
  <si>
    <t>למלא רק את המשבצות הלבנות</t>
  </si>
  <si>
    <t>סה"כ</t>
  </si>
  <si>
    <t>אחות מחקר</t>
  </si>
  <si>
    <t>טכנאי/עובד מעבדה</t>
  </si>
  <si>
    <t>אחוזי משרה</t>
  </si>
  <si>
    <t>תקציב מחקר</t>
  </si>
  <si>
    <t>חוקר ראשי:</t>
  </si>
  <si>
    <t>מס' הלסינקי:</t>
  </si>
  <si>
    <t>מס' נבדקים:</t>
  </si>
  <si>
    <t>תאריך</t>
  </si>
  <si>
    <t>חתימת החוקר</t>
  </si>
  <si>
    <t>________________</t>
  </si>
  <si>
    <t>____________</t>
  </si>
  <si>
    <t>החזר הוצאות עבור נסיעות וארוחות לנבדקים</t>
  </si>
  <si>
    <t>ארכיון</t>
  </si>
  <si>
    <t>ספרות מקצועית</t>
  </si>
  <si>
    <t>שתן</t>
  </si>
  <si>
    <t>CT</t>
  </si>
  <si>
    <t>MRI</t>
  </si>
  <si>
    <t>מעבדה</t>
  </si>
  <si>
    <t>* עד 10% מהסה"כ ולכתוב פירוט קצר</t>
  </si>
  <si>
    <t>* עד 25% מהסה"כ</t>
  </si>
  <si>
    <t>MAX</t>
  </si>
  <si>
    <t>* אלו תעריפים שמחושבים לפי מה שמופיע באתר של משרד הבריאות. אין כאן משחק</t>
  </si>
  <si>
    <t>תקציב מתאם משוער</t>
  </si>
  <si>
    <t>תקציב אחות משוער</t>
  </si>
  <si>
    <r>
      <t xml:space="preserve">*10,000-20,000₪ </t>
    </r>
    <r>
      <rPr>
        <sz val="8"/>
        <color indexed="62"/>
        <rFont val="Guttman Yad-Brush"/>
        <charset val="177"/>
      </rPr>
      <t>לחודש למשרה מלאה</t>
    </r>
  </si>
  <si>
    <r>
      <t xml:space="preserve">*8,000-10,000 </t>
    </r>
    <r>
      <rPr>
        <sz val="8"/>
        <color indexed="62"/>
        <rFont val="Guttman Yad-Brush"/>
        <charset val="177"/>
      </rPr>
      <t>לחודש משרה מלאה. אם יש תקציב גדול אפשר גם לגדול ל 12,000</t>
    </r>
  </si>
  <si>
    <t>תקציב טכנאי משוער</t>
  </si>
  <si>
    <t>תקציב רופא א' משוער</t>
  </si>
  <si>
    <t>תקציב רופא ב' משוער</t>
  </si>
  <si>
    <r>
      <t xml:space="preserve">*8,000-10,000 </t>
    </r>
    <r>
      <rPr>
        <sz val="8"/>
        <color indexed="62"/>
        <rFont val="Guttman Yad-Brush"/>
        <charset val="177"/>
      </rPr>
      <t>לחודש משרה מלאה</t>
    </r>
    <r>
      <rPr>
        <sz val="11"/>
        <color indexed="62"/>
        <rFont val="Guttman Yad-Brush"/>
        <charset val="177"/>
      </rPr>
      <t xml:space="preserve">. </t>
    </r>
    <r>
      <rPr>
        <sz val="8"/>
        <color indexed="62"/>
        <rFont val="Guttman Yad-Brush"/>
        <charset val="177"/>
      </rPr>
      <t>אם יש תקציב גדול אפשר גם לגדול ל 12,000</t>
    </r>
  </si>
  <si>
    <t>יזם</t>
  </si>
  <si>
    <t>תקופת המחקר (שנים):</t>
  </si>
  <si>
    <r>
      <t xml:space="preserve">*8,000-10,000 </t>
    </r>
    <r>
      <rPr>
        <sz val="8"/>
        <color indexed="62"/>
        <rFont val="Guttman Yad-Brush"/>
        <charset val="177"/>
      </rPr>
      <t>לחודש משרה מלאה. אם יש תקציב גדול אפשר גם לגדול ל 12,001</t>
    </r>
    <r>
      <rPr>
        <sz val="11"/>
        <color indexed="8"/>
        <rFont val="Arial"/>
        <family val="2"/>
        <charset val="177"/>
      </rPr>
      <t/>
    </r>
  </si>
  <si>
    <t>הפרש מהתקציב הנתון למחושב</t>
  </si>
  <si>
    <t>נסיעות לכנסים</t>
  </si>
  <si>
    <t>ציוד לצרכי מחקר</t>
  </si>
  <si>
    <t>השקעה במחקרים עתידיים</t>
  </si>
  <si>
    <t>* סכום הכרחי - (30 ₪ לארגז לשנה כפול 15 שנים)</t>
  </si>
  <si>
    <t>תקורה 18%</t>
  </si>
  <si>
    <t>Bone Marrow</t>
  </si>
  <si>
    <t>סה"כ תקציב כולל תקורה</t>
  </si>
  <si>
    <t>סה"כ תקציב מחושב ללא תקורה</t>
  </si>
  <si>
    <r>
      <t xml:space="preserve">תקציב כולל לבדיקה </t>
    </r>
    <r>
      <rPr>
        <sz val="11"/>
        <color theme="1"/>
        <rFont val="Calibri"/>
        <family val="2"/>
        <scheme val="minor"/>
      </rPr>
      <t>(עדכון ידני)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</si>
</sst>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000_ ;_ * \-#,##0.0000_ ;_ * &quot;-&quot;??_ ;_ @_ "/>
  </numFmts>
  <fonts count="22" x14ac:knownFonts="1">
    <font>
      <sz val="11"/>
      <color theme="1"/>
      <name val="Calibri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indexed="62"/>
      <name val="Guttman Yad-Brush"/>
      <charset val="177"/>
    </font>
    <font>
      <sz val="8"/>
      <color indexed="62"/>
      <name val="Guttman Yad-Brush"/>
      <charset val="177"/>
    </font>
    <font>
      <sz val="11"/>
      <color theme="1"/>
      <name val="Calibri"/>
      <family val="2"/>
      <charset val="177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77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3"/>
      <color theme="1"/>
      <name val="David"/>
      <family val="2"/>
    </font>
    <font>
      <b/>
      <sz val="13"/>
      <color theme="1"/>
      <name val="David"/>
      <family val="2"/>
    </font>
    <font>
      <b/>
      <u/>
      <sz val="14"/>
      <color theme="1"/>
      <name val="David"/>
      <family val="2"/>
    </font>
    <font>
      <sz val="12"/>
      <color theme="1"/>
      <name val="Calibri"/>
      <family val="2"/>
      <charset val="177"/>
      <scheme val="minor"/>
    </font>
    <font>
      <sz val="11"/>
      <color theme="4" tint="-0.249977111117893"/>
      <name val="Guttman Yad-Brush"/>
      <charset val="177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77"/>
      <scheme val="minor"/>
    </font>
    <font>
      <b/>
      <u/>
      <sz val="12"/>
      <color theme="1"/>
      <name val="Calibri"/>
      <family val="2"/>
      <scheme val="minor"/>
    </font>
    <font>
      <sz val="10"/>
      <color theme="4" tint="-0.249977111117893"/>
      <name val="Guttman Yad-Brush"/>
      <charset val="177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2" borderId="1" xfId="0" applyFill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/>
    <xf numFmtId="3" fontId="8" fillId="2" borderId="1" xfId="0" applyNumberFormat="1" applyFont="1" applyFill="1" applyBorder="1"/>
    <xf numFmtId="0" fontId="8" fillId="2" borderId="1" xfId="0" applyFont="1" applyFill="1" applyBorder="1"/>
    <xf numFmtId="0" fontId="8" fillId="0" borderId="0" xfId="0" applyFont="1"/>
    <xf numFmtId="0" fontId="6" fillId="2" borderId="1" xfId="0" applyFont="1" applyFill="1" applyBorder="1"/>
    <xf numFmtId="0" fontId="9" fillId="0" borderId="1" xfId="0" applyFont="1" applyBorder="1"/>
    <xf numFmtId="0" fontId="9" fillId="2" borderId="1" xfId="0" applyFont="1" applyFill="1" applyBorder="1"/>
    <xf numFmtId="0" fontId="9" fillId="0" borderId="0" xfId="0" applyFont="1"/>
    <xf numFmtId="0" fontId="9" fillId="0" borderId="1" xfId="0" applyFont="1" applyFill="1" applyBorder="1"/>
    <xf numFmtId="0" fontId="10" fillId="2" borderId="1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0" fillId="2" borderId="1" xfId="0" applyNumberFormat="1" applyFill="1" applyBorder="1"/>
    <xf numFmtId="0" fontId="7" fillId="0" borderId="0" xfId="0" applyFont="1" applyFill="1" applyBorder="1"/>
    <xf numFmtId="0" fontId="0" fillId="2" borderId="2" xfId="0" applyFill="1" applyBorder="1"/>
    <xf numFmtId="0" fontId="11" fillId="0" borderId="0" xfId="0" applyFont="1"/>
    <xf numFmtId="0" fontId="12" fillId="0" borderId="0" xfId="0" applyFont="1" applyAlignment="1">
      <alignment horizontal="right" readingOrder="2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14" fillId="3" borderId="0" xfId="0" applyFont="1" applyFill="1"/>
    <xf numFmtId="0" fontId="14" fillId="0" borderId="0" xfId="0" applyFont="1" applyAlignment="1">
      <alignment horizontal="right"/>
    </xf>
    <xf numFmtId="9" fontId="14" fillId="3" borderId="1" xfId="0" applyNumberFormat="1" applyFont="1" applyFill="1" applyBorder="1"/>
    <xf numFmtId="0" fontId="15" fillId="0" borderId="0" xfId="0" applyFont="1" applyAlignment="1">
      <alignment horizontal="right" readingOrder="2"/>
    </xf>
    <xf numFmtId="4" fontId="14" fillId="3" borderId="1" xfId="0" applyNumberFormat="1" applyFont="1" applyFill="1" applyBorder="1"/>
    <xf numFmtId="4" fontId="14" fillId="0" borderId="0" xfId="0" applyNumberFormat="1" applyFont="1"/>
    <xf numFmtId="4" fontId="16" fillId="4" borderId="0" xfId="0" applyNumberFormat="1" applyFont="1" applyFill="1"/>
    <xf numFmtId="0" fontId="0" fillId="0" borderId="0" xfId="0" applyAlignment="1">
      <alignment horizontal="center"/>
    </xf>
    <xf numFmtId="0" fontId="17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8" fillId="0" borderId="0" xfId="0" applyFont="1" applyFill="1" applyBorder="1" applyAlignment="1">
      <alignment horizontal="center"/>
    </xf>
    <xf numFmtId="4" fontId="8" fillId="3" borderId="1" xfId="0" applyNumberFormat="1" applyFont="1" applyFill="1" applyBorder="1"/>
    <xf numFmtId="0" fontId="0" fillId="0" borderId="0" xfId="0" applyFill="1"/>
    <xf numFmtId="0" fontId="19" fillId="0" borderId="0" xfId="0" applyFont="1" applyAlignment="1">
      <alignment horizontal="right" readingOrder="2"/>
    </xf>
    <xf numFmtId="0" fontId="7" fillId="0" borderId="0" xfId="0" applyFont="1"/>
    <xf numFmtId="4" fontId="16" fillId="4" borderId="3" xfId="0" applyNumberFormat="1" applyFont="1" applyFill="1" applyBorder="1"/>
    <xf numFmtId="0" fontId="19" fillId="0" borderId="0" xfId="0" applyFont="1" applyFill="1" applyAlignment="1">
      <alignment horizontal="right" readingOrder="2"/>
    </xf>
    <xf numFmtId="2" fontId="16" fillId="4" borderId="3" xfId="0" applyNumberFormat="1" applyFont="1" applyFill="1" applyBorder="1"/>
    <xf numFmtId="4" fontId="0" fillId="0" borderId="0" xfId="0" applyNumberFormat="1"/>
    <xf numFmtId="164" fontId="0" fillId="0" borderId="0" xfId="1" applyNumberFormat="1" applyFont="1"/>
    <xf numFmtId="4" fontId="16" fillId="5" borderId="3" xfId="0" applyNumberFormat="1" applyFont="1" applyFill="1" applyBorder="1"/>
    <xf numFmtId="0" fontId="16" fillId="0" borderId="4" xfId="0" applyFont="1" applyBorder="1"/>
    <xf numFmtId="0" fontId="8" fillId="0" borderId="5" xfId="0" applyFont="1" applyBorder="1"/>
    <xf numFmtId="4" fontId="0" fillId="3" borderId="3" xfId="0" applyNumberFormat="1" applyFill="1" applyBorder="1"/>
    <xf numFmtId="0" fontId="16" fillId="6" borderId="4" xfId="0" applyFont="1" applyFill="1" applyBorder="1"/>
    <xf numFmtId="0" fontId="16" fillId="6" borderId="5" xfId="0" applyFont="1" applyFill="1" applyBorder="1"/>
    <xf numFmtId="43" fontId="21" fillId="4" borderId="3" xfId="1" applyFont="1" applyFill="1" applyBorder="1"/>
    <xf numFmtId="0" fontId="21" fillId="0" borderId="0" xfId="0" applyFont="1"/>
    <xf numFmtId="0" fontId="14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1278500</xdr:colOff>
      <xdr:row>8</xdr:row>
      <xdr:rowOff>21678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5068333" y="0"/>
          <a:ext cx="6580750" cy="1566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rightToLeft="1" zoomScaleNormal="100" workbookViewId="0">
      <selection activeCell="D7" sqref="D7"/>
    </sheetView>
  </sheetViews>
  <sheetFormatPr defaultRowHeight="15" x14ac:dyDescent="0.25"/>
  <cols>
    <col min="1" max="1" width="21.42578125" customWidth="1"/>
    <col min="2" max="2" width="13.42578125" customWidth="1"/>
    <col min="3" max="3" width="11.140625" customWidth="1"/>
    <col min="4" max="4" width="12.28515625" customWidth="1"/>
    <col min="5" max="5" width="16.5703125" customWidth="1"/>
  </cols>
  <sheetData>
    <row r="2" spans="1:8" x14ac:dyDescent="0.25">
      <c r="A2" s="1" t="s">
        <v>0</v>
      </c>
      <c r="B2" s="1" t="s">
        <v>41</v>
      </c>
    </row>
    <row r="3" spans="1:8" x14ac:dyDescent="0.25">
      <c r="A3" s="1"/>
    </row>
    <row r="4" spans="1:8" x14ac:dyDescent="0.2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33</v>
      </c>
      <c r="G4" s="4" t="s">
        <v>30</v>
      </c>
      <c r="H4" s="16" t="s">
        <v>32</v>
      </c>
    </row>
    <row r="5" spans="1:8" x14ac:dyDescent="0.25">
      <c r="A5" s="5" t="s">
        <v>6</v>
      </c>
      <c r="B5" s="6">
        <v>1</v>
      </c>
      <c r="C5" s="7">
        <v>20</v>
      </c>
      <c r="D5" s="6">
        <v>12</v>
      </c>
      <c r="E5" s="8">
        <v>20000</v>
      </c>
      <c r="F5" s="9">
        <f t="shared" ref="F5:F13" si="0">(C5/100)*E5*D5*B5</f>
        <v>48000</v>
      </c>
      <c r="G5" s="9">
        <f>F5/4</f>
        <v>12000</v>
      </c>
      <c r="H5" s="9">
        <f>F5/5</f>
        <v>9600</v>
      </c>
    </row>
    <row r="6" spans="1:8" x14ac:dyDescent="0.25">
      <c r="A6" s="5" t="s">
        <v>7</v>
      </c>
      <c r="B6" s="6">
        <v>0</v>
      </c>
      <c r="C6" s="7">
        <v>0</v>
      </c>
      <c r="D6" s="6">
        <v>0</v>
      </c>
      <c r="E6" s="8">
        <v>18000</v>
      </c>
      <c r="F6" s="9">
        <f t="shared" si="0"/>
        <v>0</v>
      </c>
      <c r="G6" s="9">
        <f t="shared" ref="G6:G13" si="1">F6/4</f>
        <v>0</v>
      </c>
      <c r="H6" s="9">
        <f t="shared" ref="H6:H13" si="2">F6/5</f>
        <v>0</v>
      </c>
    </row>
    <row r="7" spans="1:8" x14ac:dyDescent="0.25">
      <c r="A7" s="5" t="s">
        <v>8</v>
      </c>
      <c r="B7" s="6">
        <v>1</v>
      </c>
      <c r="C7" s="7">
        <v>30</v>
      </c>
      <c r="D7" s="6">
        <v>12</v>
      </c>
      <c r="E7" s="8">
        <v>10000</v>
      </c>
      <c r="F7" s="9">
        <f t="shared" si="0"/>
        <v>36000</v>
      </c>
      <c r="G7" s="9">
        <f t="shared" si="1"/>
        <v>9000</v>
      </c>
      <c r="H7" s="9">
        <f t="shared" si="2"/>
        <v>7200</v>
      </c>
    </row>
    <row r="8" spans="1:8" x14ac:dyDescent="0.25">
      <c r="A8" s="5" t="s">
        <v>9</v>
      </c>
      <c r="B8" s="6">
        <v>0</v>
      </c>
      <c r="C8" s="7">
        <v>0</v>
      </c>
      <c r="D8" s="6">
        <v>0</v>
      </c>
      <c r="E8" s="8">
        <v>8000</v>
      </c>
      <c r="F8" s="9">
        <f t="shared" si="0"/>
        <v>0</v>
      </c>
      <c r="G8" s="9">
        <f t="shared" si="1"/>
        <v>0</v>
      </c>
      <c r="H8" s="9">
        <f t="shared" si="2"/>
        <v>0</v>
      </c>
    </row>
    <row r="9" spans="1:8" x14ac:dyDescent="0.25">
      <c r="A9" s="5" t="s">
        <v>10</v>
      </c>
      <c r="B9" s="6">
        <v>0</v>
      </c>
      <c r="C9" s="7">
        <v>0</v>
      </c>
      <c r="D9" s="6">
        <v>0</v>
      </c>
      <c r="E9" s="8">
        <v>8000</v>
      </c>
      <c r="F9" s="9">
        <f t="shared" si="0"/>
        <v>0</v>
      </c>
      <c r="G9" s="9">
        <f t="shared" si="1"/>
        <v>0</v>
      </c>
      <c r="H9" s="9">
        <f t="shared" si="2"/>
        <v>0</v>
      </c>
    </row>
    <row r="10" spans="1:8" x14ac:dyDescent="0.25">
      <c r="A10" s="5" t="s">
        <v>11</v>
      </c>
      <c r="B10" s="6">
        <v>0</v>
      </c>
      <c r="C10" s="7">
        <v>0</v>
      </c>
      <c r="D10" s="6">
        <v>0</v>
      </c>
      <c r="E10" s="8">
        <v>8000</v>
      </c>
      <c r="F10" s="9">
        <f t="shared" si="0"/>
        <v>0</v>
      </c>
      <c r="G10" s="9">
        <f t="shared" si="1"/>
        <v>0</v>
      </c>
      <c r="H10" s="9">
        <f t="shared" si="2"/>
        <v>0</v>
      </c>
    </row>
    <row r="11" spans="1:8" x14ac:dyDescent="0.25">
      <c r="A11" s="5" t="s">
        <v>12</v>
      </c>
      <c r="B11" s="6">
        <v>0</v>
      </c>
      <c r="C11" s="7">
        <v>0</v>
      </c>
      <c r="D11" s="6">
        <v>0</v>
      </c>
      <c r="E11" s="8">
        <v>8000</v>
      </c>
      <c r="F11" s="9">
        <f t="shared" si="0"/>
        <v>0</v>
      </c>
      <c r="G11" s="9">
        <f t="shared" si="1"/>
        <v>0</v>
      </c>
      <c r="H11" s="9">
        <f t="shared" si="2"/>
        <v>0</v>
      </c>
    </row>
    <row r="12" spans="1:8" x14ac:dyDescent="0.25">
      <c r="A12" s="5" t="s">
        <v>14</v>
      </c>
      <c r="B12" s="6">
        <v>0</v>
      </c>
      <c r="C12" s="7">
        <v>0</v>
      </c>
      <c r="D12" s="6">
        <v>0</v>
      </c>
      <c r="E12" s="8">
        <v>8000</v>
      </c>
      <c r="F12" s="9">
        <f t="shared" si="0"/>
        <v>0</v>
      </c>
      <c r="G12" s="9">
        <f t="shared" si="1"/>
        <v>0</v>
      </c>
      <c r="H12" s="9">
        <f t="shared" si="2"/>
        <v>0</v>
      </c>
    </row>
    <row r="13" spans="1:8" x14ac:dyDescent="0.25">
      <c r="A13" s="5" t="s">
        <v>13</v>
      </c>
      <c r="B13" s="6">
        <v>0</v>
      </c>
      <c r="C13" s="7">
        <v>0</v>
      </c>
      <c r="D13" s="6">
        <v>0</v>
      </c>
      <c r="E13" s="9"/>
      <c r="F13" s="9">
        <f t="shared" si="0"/>
        <v>0</v>
      </c>
      <c r="G13" s="9">
        <f t="shared" si="1"/>
        <v>0</v>
      </c>
      <c r="H13" s="9">
        <f t="shared" si="2"/>
        <v>0</v>
      </c>
    </row>
    <row r="14" spans="1:8" x14ac:dyDescent="0.25">
      <c r="A14" s="10"/>
      <c r="B14" s="10"/>
      <c r="C14" s="10"/>
      <c r="D14" s="10"/>
      <c r="E14" s="4" t="s">
        <v>31</v>
      </c>
      <c r="F14" s="11">
        <f>SUM(F5:F13)</f>
        <v>84000</v>
      </c>
      <c r="G14" s="9">
        <f>F14/4</f>
        <v>21000</v>
      </c>
      <c r="H14" s="9">
        <f>F14/5</f>
        <v>16800</v>
      </c>
    </row>
    <row r="16" spans="1:8" x14ac:dyDescent="0.25">
      <c r="A16" s="1" t="s">
        <v>15</v>
      </c>
    </row>
    <row r="18" spans="1:6" x14ac:dyDescent="0.25">
      <c r="A18" s="3" t="s">
        <v>16</v>
      </c>
      <c r="B18" s="3" t="s">
        <v>20</v>
      </c>
      <c r="C18" s="3" t="s">
        <v>17</v>
      </c>
      <c r="D18" s="4" t="s">
        <v>33</v>
      </c>
      <c r="E18" s="4" t="s">
        <v>30</v>
      </c>
      <c r="F18" s="16" t="s">
        <v>32</v>
      </c>
    </row>
    <row r="19" spans="1:6" x14ac:dyDescent="0.25">
      <c r="A19" s="5" t="s">
        <v>13</v>
      </c>
      <c r="B19" s="12">
        <v>0</v>
      </c>
      <c r="C19" s="12">
        <v>0</v>
      </c>
      <c r="D19" s="13">
        <f>B19*C19</f>
        <v>0</v>
      </c>
      <c r="E19" s="2">
        <f>D19/4</f>
        <v>0</v>
      </c>
      <c r="F19" s="2">
        <f>D19/5</f>
        <v>0</v>
      </c>
    </row>
    <row r="20" spans="1:6" x14ac:dyDescent="0.25">
      <c r="A20" s="5" t="s">
        <v>13</v>
      </c>
      <c r="B20" s="12">
        <v>0</v>
      </c>
      <c r="C20" s="12">
        <v>0</v>
      </c>
      <c r="D20" s="13">
        <f t="shared" ref="D20:D26" si="3">B20*C20</f>
        <v>0</v>
      </c>
      <c r="E20" s="2">
        <f t="shared" ref="E20:E27" si="4">D20/4</f>
        <v>0</v>
      </c>
      <c r="F20" s="2">
        <f t="shared" ref="F20:F27" si="5">D20/5</f>
        <v>0</v>
      </c>
    </row>
    <row r="21" spans="1:6" x14ac:dyDescent="0.25">
      <c r="A21" s="5" t="s">
        <v>13</v>
      </c>
      <c r="B21" s="12">
        <v>0</v>
      </c>
      <c r="C21" s="12">
        <v>0</v>
      </c>
      <c r="D21" s="13">
        <f t="shared" si="3"/>
        <v>0</v>
      </c>
      <c r="E21" s="2">
        <f t="shared" si="4"/>
        <v>0</v>
      </c>
      <c r="F21" s="2">
        <f t="shared" si="5"/>
        <v>0</v>
      </c>
    </row>
    <row r="22" spans="1:6" x14ac:dyDescent="0.25">
      <c r="A22" s="5" t="s">
        <v>13</v>
      </c>
      <c r="B22" s="12">
        <v>0</v>
      </c>
      <c r="C22" s="12">
        <v>0</v>
      </c>
      <c r="D22" s="13">
        <f t="shared" si="3"/>
        <v>0</v>
      </c>
      <c r="E22" s="2">
        <f t="shared" si="4"/>
        <v>0</v>
      </c>
      <c r="F22" s="2">
        <f t="shared" si="5"/>
        <v>0</v>
      </c>
    </row>
    <row r="23" spans="1:6" x14ac:dyDescent="0.25">
      <c r="A23" s="5" t="s">
        <v>13</v>
      </c>
      <c r="B23" s="12">
        <v>0</v>
      </c>
      <c r="C23" s="12">
        <v>0</v>
      </c>
      <c r="D23" s="13">
        <f t="shared" si="3"/>
        <v>0</v>
      </c>
      <c r="E23" s="2">
        <f t="shared" si="4"/>
        <v>0</v>
      </c>
      <c r="F23" s="2">
        <f t="shared" si="5"/>
        <v>0</v>
      </c>
    </row>
    <row r="24" spans="1:6" x14ac:dyDescent="0.25">
      <c r="A24" s="5" t="s">
        <v>13</v>
      </c>
      <c r="B24" s="12">
        <v>0</v>
      </c>
      <c r="C24" s="12">
        <v>0</v>
      </c>
      <c r="D24" s="13">
        <f t="shared" si="3"/>
        <v>0</v>
      </c>
      <c r="E24" s="2">
        <f t="shared" si="4"/>
        <v>0</v>
      </c>
      <c r="F24" s="2">
        <f t="shared" si="5"/>
        <v>0</v>
      </c>
    </row>
    <row r="25" spans="1:6" x14ac:dyDescent="0.25">
      <c r="A25" s="5" t="s">
        <v>13</v>
      </c>
      <c r="B25" s="12">
        <v>0</v>
      </c>
      <c r="C25" s="12">
        <v>0</v>
      </c>
      <c r="D25" s="13">
        <f t="shared" si="3"/>
        <v>0</v>
      </c>
      <c r="E25" s="2">
        <f t="shared" si="4"/>
        <v>0</v>
      </c>
      <c r="F25" s="2">
        <f t="shared" si="5"/>
        <v>0</v>
      </c>
    </row>
    <row r="26" spans="1:6" x14ac:dyDescent="0.25">
      <c r="A26" s="5" t="s">
        <v>13</v>
      </c>
      <c r="B26" s="12">
        <v>0</v>
      </c>
      <c r="C26" s="12">
        <v>0</v>
      </c>
      <c r="D26" s="13">
        <f t="shared" si="3"/>
        <v>0</v>
      </c>
      <c r="E26" s="2">
        <f t="shared" si="4"/>
        <v>0</v>
      </c>
      <c r="F26" s="2">
        <f t="shared" si="5"/>
        <v>0</v>
      </c>
    </row>
    <row r="27" spans="1:6" x14ac:dyDescent="0.25">
      <c r="A27" s="14"/>
      <c r="B27" s="14"/>
      <c r="C27" s="4" t="s">
        <v>31</v>
      </c>
      <c r="D27" s="11">
        <f>SUM(D19:D26)</f>
        <v>0</v>
      </c>
      <c r="E27" s="2">
        <f t="shared" si="4"/>
        <v>0</v>
      </c>
      <c r="F27" s="2">
        <f t="shared" si="5"/>
        <v>0</v>
      </c>
    </row>
    <row r="29" spans="1:6" x14ac:dyDescent="0.25">
      <c r="A29" s="1" t="s">
        <v>18</v>
      </c>
    </row>
    <row r="30" spans="1:6" x14ac:dyDescent="0.25">
      <c r="B30" s="2" t="s">
        <v>35</v>
      </c>
      <c r="C30" s="2" t="s">
        <v>30</v>
      </c>
      <c r="D30" s="16" t="s">
        <v>32</v>
      </c>
    </row>
    <row r="31" spans="1:6" x14ac:dyDescent="0.25">
      <c r="A31" s="5" t="s">
        <v>21</v>
      </c>
      <c r="B31" s="24">
        <v>3000</v>
      </c>
      <c r="C31" s="2">
        <f>B31/4</f>
        <v>750</v>
      </c>
      <c r="D31" s="2">
        <f>B31/5</f>
        <v>600</v>
      </c>
    </row>
    <row r="32" spans="1:6" x14ac:dyDescent="0.25">
      <c r="A32" s="23"/>
      <c r="B32" s="18"/>
      <c r="C32" s="18"/>
    </row>
    <row r="33" spans="1:8" x14ac:dyDescent="0.25">
      <c r="A33" s="3" t="s">
        <v>19</v>
      </c>
      <c r="B33" s="3" t="s">
        <v>28</v>
      </c>
      <c r="C33" s="3" t="s">
        <v>29</v>
      </c>
      <c r="D33" s="3" t="s">
        <v>20</v>
      </c>
      <c r="E33" s="4" t="s">
        <v>33</v>
      </c>
      <c r="F33" s="4" t="s">
        <v>30</v>
      </c>
      <c r="G33" s="16" t="s">
        <v>32</v>
      </c>
      <c r="H33" s="17"/>
    </row>
    <row r="34" spans="1:8" x14ac:dyDescent="0.25">
      <c r="A34" s="5" t="s">
        <v>22</v>
      </c>
      <c r="B34" s="12">
        <v>0</v>
      </c>
      <c r="C34" s="12">
        <v>0</v>
      </c>
      <c r="D34" s="13">
        <v>80</v>
      </c>
      <c r="E34" s="13">
        <f>D34*C34*B34</f>
        <v>0</v>
      </c>
      <c r="F34" s="13">
        <f t="shared" ref="F34:F39" si="6">E34/4</f>
        <v>0</v>
      </c>
      <c r="G34" s="2">
        <f t="shared" ref="G34:G39" si="7">E34/5</f>
        <v>0</v>
      </c>
      <c r="H34" s="18"/>
    </row>
    <row r="35" spans="1:8" x14ac:dyDescent="0.25">
      <c r="A35" s="5" t="s">
        <v>23</v>
      </c>
      <c r="B35" s="15">
        <v>0</v>
      </c>
      <c r="C35" s="13">
        <v>0</v>
      </c>
      <c r="D35" s="13">
        <v>550</v>
      </c>
      <c r="E35" s="13">
        <f>D35*B35</f>
        <v>0</v>
      </c>
      <c r="F35" s="13">
        <f t="shared" si="6"/>
        <v>0</v>
      </c>
      <c r="G35" s="2">
        <f t="shared" si="7"/>
        <v>0</v>
      </c>
      <c r="H35" s="18"/>
    </row>
    <row r="36" spans="1:8" x14ac:dyDescent="0.25">
      <c r="A36" s="5" t="s">
        <v>24</v>
      </c>
      <c r="B36" s="12">
        <v>0</v>
      </c>
      <c r="C36" s="12">
        <v>0</v>
      </c>
      <c r="D36" s="13">
        <v>300</v>
      </c>
      <c r="E36" s="13">
        <f>D36*C36*B36</f>
        <v>0</v>
      </c>
      <c r="F36" s="13">
        <f t="shared" si="6"/>
        <v>0</v>
      </c>
      <c r="G36" s="2">
        <f t="shared" si="7"/>
        <v>0</v>
      </c>
      <c r="H36" s="18"/>
    </row>
    <row r="37" spans="1:8" x14ac:dyDescent="0.25">
      <c r="A37" s="5" t="s">
        <v>25</v>
      </c>
      <c r="B37" s="12">
        <v>0</v>
      </c>
      <c r="C37" s="12">
        <v>0</v>
      </c>
      <c r="D37" s="13">
        <v>600</v>
      </c>
      <c r="E37" s="13">
        <f>D37*C37*B37</f>
        <v>0</v>
      </c>
      <c r="F37" s="13">
        <f t="shared" si="6"/>
        <v>0</v>
      </c>
      <c r="G37" s="2">
        <f t="shared" si="7"/>
        <v>0</v>
      </c>
      <c r="H37" s="18"/>
    </row>
    <row r="38" spans="1:8" x14ac:dyDescent="0.25">
      <c r="A38" s="5" t="s">
        <v>26</v>
      </c>
      <c r="B38" s="12">
        <v>0</v>
      </c>
      <c r="C38" s="12">
        <v>0</v>
      </c>
      <c r="D38" s="13">
        <v>450</v>
      </c>
      <c r="E38" s="13">
        <f>D38*C38*B38</f>
        <v>0</v>
      </c>
      <c r="F38" s="13">
        <f t="shared" si="6"/>
        <v>0</v>
      </c>
      <c r="G38" s="2">
        <f t="shared" si="7"/>
        <v>0</v>
      </c>
      <c r="H38" s="18"/>
    </row>
    <row r="39" spans="1:8" x14ac:dyDescent="0.25">
      <c r="A39" s="5" t="s">
        <v>27</v>
      </c>
      <c r="B39" s="12">
        <v>0</v>
      </c>
      <c r="C39" s="12">
        <v>0</v>
      </c>
      <c r="D39" s="13">
        <v>900</v>
      </c>
      <c r="E39" s="13">
        <f>D39*C39*B39</f>
        <v>0</v>
      </c>
      <c r="F39" s="13">
        <f t="shared" si="6"/>
        <v>0</v>
      </c>
      <c r="G39" s="2">
        <f t="shared" si="7"/>
        <v>0</v>
      </c>
      <c r="H39" s="18"/>
    </row>
    <row r="40" spans="1:8" x14ac:dyDescent="0.25">
      <c r="A40" s="14"/>
      <c r="B40" s="14"/>
      <c r="C40" s="14"/>
      <c r="D40" s="4" t="s">
        <v>31</v>
      </c>
      <c r="E40" s="4">
        <f>SUM(E34:E39)</f>
        <v>0</v>
      </c>
      <c r="F40" s="11">
        <f>SUM(F34:F39)</f>
        <v>0</v>
      </c>
      <c r="G40" s="2">
        <f>SUM(G34:G39)</f>
        <v>0</v>
      </c>
      <c r="H40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rightToLeft="1" workbookViewId="0">
      <selection activeCell="B3" sqref="B3"/>
    </sheetView>
  </sheetViews>
  <sheetFormatPr defaultRowHeight="15" x14ac:dyDescent="0.25"/>
  <cols>
    <col min="1" max="1" width="9.5703125" bestFit="1" customWidth="1"/>
    <col min="2" max="2" width="11.7109375" customWidth="1"/>
    <col min="3" max="3" width="14.85546875" bestFit="1" customWidth="1"/>
    <col min="4" max="4" width="13.42578125" bestFit="1" customWidth="1"/>
    <col min="5" max="5" width="10.28515625" bestFit="1" customWidth="1"/>
    <col min="6" max="6" width="10.7109375" customWidth="1"/>
  </cols>
  <sheetData>
    <row r="2" spans="1:6" x14ac:dyDescent="0.25">
      <c r="A2" s="3" t="s">
        <v>1</v>
      </c>
      <c r="B2" s="3" t="s">
        <v>39</v>
      </c>
      <c r="C2" s="3" t="s">
        <v>36</v>
      </c>
      <c r="D2" s="3" t="s">
        <v>37</v>
      </c>
      <c r="E2" s="21" t="s">
        <v>40</v>
      </c>
      <c r="F2" s="21" t="s">
        <v>38</v>
      </c>
    </row>
    <row r="3" spans="1:6" x14ac:dyDescent="0.25">
      <c r="A3" s="5" t="s">
        <v>6</v>
      </c>
      <c r="B3" s="20">
        <v>0</v>
      </c>
      <c r="C3" s="20">
        <v>0</v>
      </c>
      <c r="D3" s="8">
        <v>20000</v>
      </c>
      <c r="E3" s="22" t="e">
        <f>B3/C3</f>
        <v>#DIV/0!</v>
      </c>
      <c r="F3" s="2" t="e">
        <f>(E3/D3)*100</f>
        <v>#DIV/0!</v>
      </c>
    </row>
    <row r="4" spans="1:6" x14ac:dyDescent="0.25">
      <c r="A4" s="5" t="s">
        <v>7</v>
      </c>
      <c r="B4" s="20">
        <v>0</v>
      </c>
      <c r="C4" s="20">
        <v>0</v>
      </c>
      <c r="D4" s="8">
        <v>18000</v>
      </c>
      <c r="E4" s="22" t="e">
        <f t="shared" ref="E4:E10" si="0">B4/C4</f>
        <v>#DIV/0!</v>
      </c>
      <c r="F4" s="2" t="e">
        <f t="shared" ref="F4:F10" si="1">(E4/D4)*100</f>
        <v>#DIV/0!</v>
      </c>
    </row>
    <row r="5" spans="1:6" x14ac:dyDescent="0.25">
      <c r="A5" s="5" t="s">
        <v>8</v>
      </c>
      <c r="B5" s="20">
        <v>0</v>
      </c>
      <c r="C5" s="20">
        <v>0</v>
      </c>
      <c r="D5" s="8">
        <v>10000</v>
      </c>
      <c r="E5" s="22" t="e">
        <f t="shared" si="0"/>
        <v>#DIV/0!</v>
      </c>
      <c r="F5" s="2" t="e">
        <f t="shared" si="1"/>
        <v>#DIV/0!</v>
      </c>
    </row>
    <row r="6" spans="1:6" x14ac:dyDescent="0.25">
      <c r="A6" s="5" t="s">
        <v>9</v>
      </c>
      <c r="B6" s="20">
        <v>0</v>
      </c>
      <c r="C6" s="20">
        <v>0</v>
      </c>
      <c r="D6" s="8">
        <v>10000</v>
      </c>
      <c r="E6" s="22" t="e">
        <f t="shared" si="0"/>
        <v>#DIV/0!</v>
      </c>
      <c r="F6" s="2" t="e">
        <f t="shared" si="1"/>
        <v>#DIV/0!</v>
      </c>
    </row>
    <row r="7" spans="1:6" x14ac:dyDescent="0.25">
      <c r="A7" s="5" t="s">
        <v>10</v>
      </c>
      <c r="B7" s="20">
        <v>0</v>
      </c>
      <c r="C7" s="20">
        <v>0</v>
      </c>
      <c r="D7" s="8">
        <v>8000</v>
      </c>
      <c r="E7" s="22" t="e">
        <f t="shared" si="0"/>
        <v>#DIV/0!</v>
      </c>
      <c r="F7" s="2" t="e">
        <f t="shared" si="1"/>
        <v>#DIV/0!</v>
      </c>
    </row>
    <row r="8" spans="1:6" x14ac:dyDescent="0.25">
      <c r="A8" s="5" t="s">
        <v>11</v>
      </c>
      <c r="B8" s="20">
        <v>0</v>
      </c>
      <c r="C8" s="20">
        <v>0</v>
      </c>
      <c r="D8" s="8">
        <v>8000</v>
      </c>
      <c r="E8" s="22" t="e">
        <f t="shared" si="0"/>
        <v>#DIV/0!</v>
      </c>
      <c r="F8" s="2" t="e">
        <f t="shared" si="1"/>
        <v>#DIV/0!</v>
      </c>
    </row>
    <row r="9" spans="1:6" x14ac:dyDescent="0.25">
      <c r="A9" s="5" t="s">
        <v>12</v>
      </c>
      <c r="B9" s="20">
        <v>0</v>
      </c>
      <c r="C9" s="20">
        <v>0</v>
      </c>
      <c r="D9" s="8">
        <v>8000</v>
      </c>
      <c r="E9" s="22" t="e">
        <f t="shared" si="0"/>
        <v>#DIV/0!</v>
      </c>
      <c r="F9" s="2" t="e">
        <f t="shared" si="1"/>
        <v>#DIV/0!</v>
      </c>
    </row>
    <row r="10" spans="1:6" x14ac:dyDescent="0.25">
      <c r="A10" s="5" t="s">
        <v>14</v>
      </c>
      <c r="B10" s="20">
        <v>0</v>
      </c>
      <c r="C10" s="20">
        <v>0</v>
      </c>
      <c r="D10" s="8">
        <v>8000</v>
      </c>
      <c r="E10" s="22" t="e">
        <f t="shared" si="0"/>
        <v>#DIV/0!</v>
      </c>
      <c r="F10" s="2" t="e">
        <f t="shared" si="1"/>
        <v>#DIV/0!</v>
      </c>
    </row>
    <row r="11" spans="1:6" x14ac:dyDescent="0.25">
      <c r="A11" s="5" t="s">
        <v>13</v>
      </c>
      <c r="B11" s="20">
        <v>0</v>
      </c>
      <c r="C11" s="20">
        <v>0</v>
      </c>
      <c r="D11" s="19"/>
      <c r="E11" s="2"/>
      <c r="F1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49"/>
  <sheetViews>
    <sheetView rightToLeft="1" tabSelected="1" zoomScale="90" zoomScaleNormal="90" workbookViewId="0">
      <selection activeCell="G11" sqref="G11"/>
    </sheetView>
  </sheetViews>
  <sheetFormatPr defaultRowHeight="15" x14ac:dyDescent="0.25"/>
  <cols>
    <col min="1" max="1" width="22.42578125" customWidth="1"/>
    <col min="2" max="2" width="13.5703125" customWidth="1"/>
    <col min="3" max="3" width="4.85546875" customWidth="1"/>
    <col min="4" max="4" width="14.42578125" customWidth="1"/>
    <col min="5" max="5" width="8.140625" customWidth="1"/>
    <col min="6" max="6" width="16" customWidth="1"/>
    <col min="7" max="7" width="21.5703125" customWidth="1"/>
    <col min="8" max="8" width="29.42578125" customWidth="1"/>
    <col min="9" max="9" width="20.7109375" customWidth="1"/>
    <col min="10" max="10" width="9.85546875" bestFit="1" customWidth="1"/>
  </cols>
  <sheetData>
    <row r="8" spans="1:5" ht="16.5" x14ac:dyDescent="0.25">
      <c r="A8" s="25"/>
      <c r="E8" s="26"/>
    </row>
    <row r="10" spans="1:5" ht="18.75" x14ac:dyDescent="0.3">
      <c r="C10" s="27" t="s">
        <v>46</v>
      </c>
    </row>
    <row r="11" spans="1:5" ht="18.75" x14ac:dyDescent="0.3">
      <c r="C11" s="27"/>
    </row>
    <row r="12" spans="1:5" ht="18.75" x14ac:dyDescent="0.3">
      <c r="C12" s="27"/>
    </row>
    <row r="13" spans="1:5" ht="15.75" x14ac:dyDescent="0.25">
      <c r="A13" s="28" t="s">
        <v>47</v>
      </c>
      <c r="B13" s="30"/>
      <c r="C13" s="28"/>
      <c r="D13" s="28" t="s">
        <v>48</v>
      </c>
      <c r="E13" s="30"/>
    </row>
    <row r="14" spans="1:5" ht="15.75" x14ac:dyDescent="0.25">
      <c r="A14" s="28"/>
      <c r="B14" s="28"/>
      <c r="C14" s="28"/>
      <c r="D14" s="28"/>
      <c r="E14" s="28"/>
    </row>
    <row r="15" spans="1:5" ht="15.75" x14ac:dyDescent="0.25">
      <c r="A15" s="28" t="s">
        <v>74</v>
      </c>
      <c r="B15" s="30"/>
      <c r="C15" s="28"/>
      <c r="D15" s="28" t="s">
        <v>49</v>
      </c>
      <c r="E15" s="30"/>
    </row>
    <row r="16" spans="1:5" ht="15.75" x14ac:dyDescent="0.25">
      <c r="A16" s="28"/>
      <c r="B16" s="28"/>
      <c r="C16" s="28"/>
      <c r="D16" s="28"/>
      <c r="E16" s="28"/>
    </row>
    <row r="17" spans="1:10" ht="15.75" x14ac:dyDescent="0.25">
      <c r="A17" s="28" t="s">
        <v>73</v>
      </c>
      <c r="B17" s="30"/>
      <c r="C17" s="28"/>
      <c r="D17" s="28"/>
      <c r="E17" s="28"/>
    </row>
    <row r="18" spans="1:10" ht="15.75" x14ac:dyDescent="0.25">
      <c r="A18" s="28"/>
      <c r="B18" s="28"/>
      <c r="C18" s="28"/>
      <c r="D18" s="28"/>
      <c r="E18" s="28"/>
    </row>
    <row r="19" spans="1:10" ht="17.25" x14ac:dyDescent="0.35">
      <c r="A19" s="28" t="s">
        <v>6</v>
      </c>
      <c r="B19" s="28" t="s">
        <v>45</v>
      </c>
      <c r="C19" s="32"/>
      <c r="D19" s="34">
        <v>1</v>
      </c>
      <c r="E19" s="31"/>
      <c r="G19" s="36">
        <v>15000</v>
      </c>
      <c r="H19" s="45" t="s">
        <v>70</v>
      </c>
      <c r="I19" s="33" t="s">
        <v>67</v>
      </c>
    </row>
    <row r="20" spans="1:10" ht="17.25" x14ac:dyDescent="0.35">
      <c r="A20" s="28" t="s">
        <v>7</v>
      </c>
      <c r="B20" s="28" t="s">
        <v>45</v>
      </c>
      <c r="C20" s="32"/>
      <c r="D20" s="34">
        <v>1</v>
      </c>
      <c r="E20" s="31"/>
      <c r="G20" s="36">
        <v>15000</v>
      </c>
      <c r="H20" s="45" t="s">
        <v>71</v>
      </c>
      <c r="I20" s="33" t="s">
        <v>67</v>
      </c>
    </row>
    <row r="21" spans="1:10" ht="17.25" x14ac:dyDescent="0.35">
      <c r="A21" s="28" t="s">
        <v>8</v>
      </c>
      <c r="B21" s="28" t="s">
        <v>45</v>
      </c>
      <c r="C21" s="32"/>
      <c r="D21" s="34">
        <v>1</v>
      </c>
      <c r="E21" s="31"/>
      <c r="G21" s="36">
        <v>9000</v>
      </c>
      <c r="H21" s="45" t="s">
        <v>65</v>
      </c>
      <c r="I21" s="33" t="s">
        <v>72</v>
      </c>
    </row>
    <row r="22" spans="1:10" ht="17.25" x14ac:dyDescent="0.35">
      <c r="A22" s="28" t="s">
        <v>43</v>
      </c>
      <c r="B22" s="28" t="s">
        <v>45</v>
      </c>
      <c r="C22" s="32"/>
      <c r="D22" s="34">
        <v>1</v>
      </c>
      <c r="E22" s="31"/>
      <c r="G22" s="36">
        <v>9000</v>
      </c>
      <c r="H22" s="45" t="s">
        <v>66</v>
      </c>
      <c r="I22" s="33" t="s">
        <v>68</v>
      </c>
    </row>
    <row r="23" spans="1:10" ht="17.25" x14ac:dyDescent="0.35">
      <c r="A23" s="28" t="s">
        <v>43</v>
      </c>
      <c r="B23" s="28" t="s">
        <v>45</v>
      </c>
      <c r="C23" s="32"/>
      <c r="D23" s="34">
        <v>1</v>
      </c>
      <c r="E23" s="31"/>
      <c r="G23" s="36">
        <v>9000</v>
      </c>
      <c r="H23" s="45" t="s">
        <v>66</v>
      </c>
      <c r="I23" s="33" t="s">
        <v>75</v>
      </c>
    </row>
    <row r="24" spans="1:10" ht="17.25" x14ac:dyDescent="0.35">
      <c r="A24" s="28" t="s">
        <v>44</v>
      </c>
      <c r="B24" s="28" t="s">
        <v>45</v>
      </c>
      <c r="C24" s="32"/>
      <c r="D24" s="34">
        <v>1</v>
      </c>
      <c r="E24" s="31"/>
      <c r="G24" s="36">
        <v>9000</v>
      </c>
      <c r="H24" s="45" t="s">
        <v>69</v>
      </c>
      <c r="I24" s="33" t="s">
        <v>68</v>
      </c>
    </row>
    <row r="25" spans="1:10" ht="15.75" x14ac:dyDescent="0.25">
      <c r="A25" s="28"/>
      <c r="B25" s="28"/>
      <c r="C25" s="28"/>
      <c r="D25" s="35"/>
      <c r="E25" s="28"/>
    </row>
    <row r="26" spans="1:10" ht="16.5" x14ac:dyDescent="0.3">
      <c r="A26" s="28" t="s">
        <v>57</v>
      </c>
      <c r="B26" s="38"/>
      <c r="C26" s="28"/>
      <c r="D26" s="34">
        <v>1</v>
      </c>
      <c r="E26" s="31"/>
      <c r="H26" s="44" t="s">
        <v>64</v>
      </c>
    </row>
    <row r="27" spans="1:10" ht="16.5" x14ac:dyDescent="0.3">
      <c r="A27" s="31" t="s">
        <v>58</v>
      </c>
      <c r="B27" s="38"/>
      <c r="C27" s="28"/>
      <c r="D27" s="34">
        <v>1</v>
      </c>
      <c r="E27" s="31"/>
      <c r="H27" s="44" t="s">
        <v>64</v>
      </c>
    </row>
    <row r="28" spans="1:10" ht="16.5" x14ac:dyDescent="0.3">
      <c r="A28" s="31" t="s">
        <v>59</v>
      </c>
      <c r="B28" s="39"/>
      <c r="C28" s="28"/>
      <c r="D28" s="34">
        <v>1</v>
      </c>
      <c r="E28" s="31"/>
      <c r="H28" s="44" t="s">
        <v>64</v>
      </c>
    </row>
    <row r="29" spans="1:10" ht="16.5" x14ac:dyDescent="0.3">
      <c r="A29" s="31" t="s">
        <v>82</v>
      </c>
      <c r="B29" s="39"/>
      <c r="C29" s="28"/>
      <c r="D29" s="34">
        <v>1</v>
      </c>
      <c r="E29" s="31"/>
      <c r="H29" s="44" t="s">
        <v>64</v>
      </c>
    </row>
    <row r="30" spans="1:10" ht="15.75" x14ac:dyDescent="0.25">
      <c r="A30" s="28" t="s">
        <v>60</v>
      </c>
      <c r="B30" s="39"/>
      <c r="C30" s="28"/>
      <c r="D30" s="34">
        <v>1</v>
      </c>
      <c r="E30" s="31"/>
    </row>
    <row r="31" spans="1:10" ht="15.75" x14ac:dyDescent="0.25">
      <c r="A31" s="28"/>
      <c r="C31" s="28"/>
      <c r="D31" s="35"/>
      <c r="E31" s="28"/>
      <c r="J31" s="37"/>
    </row>
    <row r="32" spans="1:10" ht="16.5" x14ac:dyDescent="0.3">
      <c r="A32" s="28" t="s">
        <v>55</v>
      </c>
      <c r="B32" s="39"/>
      <c r="C32" s="28"/>
      <c r="D32" s="34">
        <v>1</v>
      </c>
      <c r="E32" s="31"/>
      <c r="H32" s="47" t="s">
        <v>80</v>
      </c>
    </row>
    <row r="33" spans="1:10" ht="15.75" x14ac:dyDescent="0.25">
      <c r="A33" s="28" t="s">
        <v>18</v>
      </c>
      <c r="B33" s="39"/>
      <c r="C33" s="28"/>
      <c r="D33" s="34">
        <v>1</v>
      </c>
      <c r="E33" s="31"/>
    </row>
    <row r="34" spans="1:10" ht="15.75" x14ac:dyDescent="0.25">
      <c r="A34" s="28" t="s">
        <v>34</v>
      </c>
      <c r="B34" s="40"/>
      <c r="C34" s="28"/>
      <c r="D34" s="34">
        <v>1</v>
      </c>
      <c r="E34" s="31"/>
      <c r="G34" s="41" t="s">
        <v>63</v>
      </c>
    </row>
    <row r="35" spans="1:10" ht="17.25" x14ac:dyDescent="0.35">
      <c r="A35" s="28" t="s">
        <v>77</v>
      </c>
      <c r="C35" s="28"/>
      <c r="D35" s="34">
        <v>1</v>
      </c>
      <c r="E35" s="31"/>
      <c r="G35" s="42">
        <f>G43*0.1</f>
        <v>1.9000000000000001</v>
      </c>
      <c r="H35" s="33" t="s">
        <v>61</v>
      </c>
      <c r="J35" s="43"/>
    </row>
    <row r="36" spans="1:10" ht="17.25" x14ac:dyDescent="0.35">
      <c r="A36" s="28" t="s">
        <v>78</v>
      </c>
      <c r="C36" s="28"/>
      <c r="D36" s="34">
        <v>1</v>
      </c>
      <c r="E36" s="31"/>
      <c r="G36" s="42">
        <f>G43*0.25</f>
        <v>4.75</v>
      </c>
      <c r="H36" s="33" t="s">
        <v>62</v>
      </c>
      <c r="J36" s="43"/>
    </row>
    <row r="37" spans="1:10" ht="17.25" x14ac:dyDescent="0.35">
      <c r="A37" s="28" t="s">
        <v>79</v>
      </c>
      <c r="C37" s="28"/>
      <c r="D37" s="34">
        <v>1</v>
      </c>
      <c r="E37" s="31"/>
      <c r="G37" s="42">
        <f>G43*0.25</f>
        <v>4.75</v>
      </c>
      <c r="H37" s="33" t="s">
        <v>62</v>
      </c>
      <c r="J37" s="43"/>
    </row>
    <row r="38" spans="1:10" ht="15.75" x14ac:dyDescent="0.25">
      <c r="A38" s="28" t="s">
        <v>56</v>
      </c>
      <c r="B38" s="28"/>
      <c r="C38" s="28"/>
      <c r="D38" s="34">
        <v>1</v>
      </c>
      <c r="E38" s="31"/>
    </row>
    <row r="39" spans="1:10" ht="15.75" x14ac:dyDescent="0.25">
      <c r="A39" s="28" t="s">
        <v>54</v>
      </c>
      <c r="B39" s="28"/>
      <c r="C39" s="28"/>
      <c r="D39" s="34">
        <v>1</v>
      </c>
      <c r="E39" s="31"/>
    </row>
    <row r="40" spans="1:10" ht="16.5" thickBot="1" x14ac:dyDescent="0.3">
      <c r="A40" s="28"/>
      <c r="B40" s="28"/>
      <c r="C40" s="28"/>
      <c r="D40" s="29"/>
      <c r="E40" s="28"/>
    </row>
    <row r="41" spans="1:10" ht="16.5" thickBot="1" x14ac:dyDescent="0.3">
      <c r="A41" s="28" t="s">
        <v>81</v>
      </c>
      <c r="B41" s="28"/>
      <c r="C41" s="28"/>
      <c r="D41" s="34">
        <f>0.152542372881356*G44</f>
        <v>3.4200000000000013</v>
      </c>
      <c r="E41" s="31" t="s">
        <v>35</v>
      </c>
      <c r="G41" s="51">
        <v>22.42</v>
      </c>
      <c r="H41" s="52" t="s">
        <v>85</v>
      </c>
    </row>
    <row r="42" spans="1:10" ht="16.5" thickBot="1" x14ac:dyDescent="0.3">
      <c r="A42" s="59"/>
      <c r="B42" s="59"/>
      <c r="C42" s="59"/>
      <c r="D42" s="59"/>
      <c r="E42" s="31"/>
      <c r="G42" s="54">
        <f>G41-D44</f>
        <v>0</v>
      </c>
      <c r="H42" s="53" t="s">
        <v>76</v>
      </c>
    </row>
    <row r="43" spans="1:10" ht="16.5" thickBot="1" x14ac:dyDescent="0.3">
      <c r="A43" s="28"/>
      <c r="B43" s="28"/>
      <c r="C43" s="28"/>
      <c r="D43" s="29"/>
      <c r="E43" s="29"/>
      <c r="G43" s="48">
        <f>SUM(D19:D39)</f>
        <v>19</v>
      </c>
      <c r="H43" s="55" t="s">
        <v>84</v>
      </c>
    </row>
    <row r="44" spans="1:10" ht="16.5" thickBot="1" x14ac:dyDescent="0.3">
      <c r="A44" s="58" t="s">
        <v>42</v>
      </c>
      <c r="B44" s="28"/>
      <c r="C44" s="28"/>
      <c r="D44" s="57">
        <f>SUM(D19:D41)</f>
        <v>22.42</v>
      </c>
      <c r="E44" s="31" t="s">
        <v>35</v>
      </c>
      <c r="G44" s="46">
        <f>G43*1.18</f>
        <v>22.419999999999998</v>
      </c>
      <c r="H44" s="56" t="s">
        <v>83</v>
      </c>
    </row>
    <row r="45" spans="1:10" ht="15.75" x14ac:dyDescent="0.25">
      <c r="A45" s="28"/>
      <c r="B45" s="28"/>
      <c r="C45" s="28"/>
      <c r="D45" s="28"/>
      <c r="E45" s="28"/>
    </row>
    <row r="46" spans="1:10" ht="15.75" x14ac:dyDescent="0.25">
      <c r="A46" s="28"/>
      <c r="B46" s="28"/>
      <c r="C46" s="28"/>
      <c r="D46" s="28"/>
      <c r="E46" s="28"/>
    </row>
    <row r="47" spans="1:10" ht="15.75" x14ac:dyDescent="0.25">
      <c r="A47" s="28"/>
      <c r="B47" s="28"/>
      <c r="C47" s="28"/>
      <c r="D47" s="28"/>
      <c r="E47" s="28"/>
      <c r="G47" s="49"/>
    </row>
    <row r="48" spans="1:10" ht="15.75" x14ac:dyDescent="0.25">
      <c r="A48" s="30" t="s">
        <v>52</v>
      </c>
      <c r="B48" s="28"/>
      <c r="C48" s="28"/>
      <c r="D48" s="30" t="s">
        <v>53</v>
      </c>
      <c r="E48" s="28"/>
      <c r="G48" s="50"/>
    </row>
    <row r="49" spans="1:7" ht="15.75" x14ac:dyDescent="0.25">
      <c r="A49" s="28" t="s">
        <v>50</v>
      </c>
      <c r="B49" s="28"/>
      <c r="C49" s="28"/>
      <c r="D49" s="28" t="s">
        <v>51</v>
      </c>
      <c r="E49" s="28"/>
      <c r="G49" s="5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כללי</vt:lpstr>
      <vt:lpstr>כח אדם</vt:lpstr>
      <vt:lpstr>תקציב מחקר</vt:lpstr>
    </vt:vector>
  </TitlesOfParts>
  <Company>TASMC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iritgu</dc:creator>
  <cp:lastModifiedBy>Sahar Haimowitz</cp:lastModifiedBy>
  <cp:lastPrinted>2016-01-12T09:36:24Z</cp:lastPrinted>
  <dcterms:created xsi:type="dcterms:W3CDTF">2012-09-04T05:19:18Z</dcterms:created>
  <dcterms:modified xsi:type="dcterms:W3CDTF">2023-06-07T12:32:07Z</dcterms:modified>
</cp:coreProperties>
</file>